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\25.06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доходов'!$A$1:$Z$67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Z11" i="2"/>
  <c r="X63" i="2"/>
  <c r="X60" i="2"/>
  <c r="X59" i="2"/>
  <c r="X58" i="2"/>
  <c r="X57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3" i="2"/>
  <c r="V60" i="2"/>
  <c r="V59" i="2"/>
  <c r="V58" i="2"/>
  <c r="V57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1" i="2"/>
  <c r="N10" i="2"/>
  <c r="Z10" i="2" s="1"/>
  <c r="Q56" i="2"/>
  <c r="Q53" i="2"/>
  <c r="Q39" i="2"/>
  <c r="Q36" i="2"/>
  <c r="Q33" i="2"/>
  <c r="Q23" i="2" s="1"/>
  <c r="Q7" i="2" s="1"/>
  <c r="Q31" i="2"/>
  <c r="Q15" i="2"/>
  <c r="Q64" i="2" l="1"/>
  <c r="R39" i="2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Z56" i="2" l="1"/>
  <c r="X56" i="2"/>
  <c r="V56" i="2"/>
  <c r="S23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W53" i="2" l="1"/>
  <c r="X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Z41" i="2" s="1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V53" i="2" l="1"/>
  <c r="U53" i="2"/>
  <c r="Y41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Z39" i="2" s="1"/>
  <c r="N36" i="2"/>
  <c r="Z36" i="2" s="1"/>
  <c r="N33" i="2"/>
  <c r="Z33" i="2" s="1"/>
  <c r="N32" i="2"/>
  <c r="Z32" i="2" s="1"/>
  <c r="N15" i="2"/>
  <c r="Z15" i="2" s="1"/>
  <c r="N31" i="2" l="1"/>
  <c r="Y32" i="2"/>
  <c r="Y39" i="2"/>
  <c r="Y56" i="2"/>
  <c r="Y53" i="2"/>
  <c r="Y36" i="2"/>
  <c r="Y33" i="2"/>
  <c r="Y15" i="2"/>
  <c r="N23" i="2"/>
  <c r="Z23" i="2" s="1"/>
  <c r="Y31" i="2" l="1"/>
  <c r="Z31" i="2"/>
  <c r="Y23" i="2"/>
  <c r="N7" i="2"/>
  <c r="Y7" i="2" l="1"/>
  <c r="Z7" i="2"/>
  <c r="N64" i="2"/>
  <c r="Z64" i="2" s="1"/>
  <c r="M56" i="2"/>
  <c r="M39" i="2"/>
  <c r="M36" i="2"/>
  <c r="M33" i="2"/>
  <c r="M31" i="2"/>
  <c r="M15" i="2"/>
  <c r="Y64" i="2" l="1"/>
  <c r="M23" i="2"/>
  <c r="M7" i="2" s="1"/>
  <c r="M64" i="2" l="1"/>
  <c r="T53" i="2"/>
  <c r="R56" i="2" l="1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X64" i="2" s="1"/>
  <c r="W7" i="2"/>
  <c r="L43" i="2"/>
  <c r="L44" i="2"/>
  <c r="L45" i="2"/>
  <c r="L46" i="2"/>
  <c r="L47" i="2"/>
  <c r="L48" i="2"/>
  <c r="L49" i="2"/>
  <c r="L50" i="2"/>
  <c r="L51" i="2"/>
  <c r="L52" i="2"/>
  <c r="AA52" i="2" s="1"/>
  <c r="W64" i="2" l="1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U56" i="2"/>
  <c r="O15" i="2"/>
  <c r="K15" i="2"/>
  <c r="O31" i="2"/>
  <c r="K31" i="2"/>
  <c r="O36" i="2"/>
  <c r="K36" i="2"/>
  <c r="V36" i="2" l="1"/>
  <c r="U36" i="2"/>
  <c r="V15" i="2"/>
  <c r="U15" i="2"/>
  <c r="O23" i="2"/>
  <c r="U31" i="2"/>
  <c r="V31" i="2"/>
  <c r="K23" i="2"/>
  <c r="K7" i="2" s="1"/>
  <c r="U23" i="2" l="1"/>
  <c r="V23" i="2"/>
  <c r="O7" i="2"/>
  <c r="K64" i="2"/>
  <c r="V7" i="2" l="1"/>
  <c r="U7" i="2"/>
  <c r="O64" i="2"/>
  <c r="V64" i="2" l="1"/>
  <c r="U64" i="2"/>
</calcChain>
</file>

<file path=xl/sharedStrings.xml><?xml version="1.0" encoding="utf-8"?>
<sst xmlns="http://schemas.openxmlformats.org/spreadsheetml/2006/main" count="148" uniqueCount="91">
  <si>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</si>
  <si>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</si>
  <si>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</si>
  <si>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</si>
  <si>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</si>
  <si>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</si>
  <si>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</si>
  <si>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</si>
  <si>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</si>
  <si>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</si>
  <si>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</si>
  <si>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</si>
  <si>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</si>
  <si>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</si>
  <si>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</si>
  <si>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</si>
  <si>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</si>
  <si>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</si>
  <si>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</si>
  <si>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</si>
  <si>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</si>
  <si>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</si>
  <si>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</si>
  <si>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</si>
  <si>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</si>
  <si>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</si>
  <si>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</si>
  <si>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</si>
  <si>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</si>
  <si>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</si>
  <si>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</si>
  <si>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</si>
  <si>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</si>
  <si>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</si>
  <si>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</si>
  <si>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</si>
  <si>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</si>
  <si>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</si>
  <si>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</si>
  <si>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</si>
  <si>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</si>
  <si>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</si>
  <si>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</si>
  <si>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</si>
  <si>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</si>
  <si>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</si>
  <si>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</si>
  <si>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</si>
  <si>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</si>
  <si>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</si>
  <si>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</si>
  <si>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</si>
  <si>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</si>
  <si>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</si>
  <si>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</si>
  <si>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</si>
  <si>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</si>
  <si>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</si>
  <si>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</si>
  <si>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</si>
  <si>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</si>
  <si>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</si>
  <si>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</si>
  <si>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</si>
  <si>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</si>
  <si>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</si>
  <si>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</si>
  <si>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</si>
  <si>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</si>
  <si>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</si>
  <si>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</si>
  <si>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</si>
  <si>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</si>
  <si>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</si>
  <si>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</si>
  <si>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</si>
  <si>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</si>
  <si>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</si>
  <si>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</si>
  <si>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</si>
  <si>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</si>
  <si>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</si>
  <si>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6 месяцев 2021 года</t>
  </si>
  <si>
    <t>откл.+- от плана за 6 месяцев 2021 года</t>
  </si>
  <si>
    <t>Исполнено по 24.06.2020 год</t>
  </si>
  <si>
    <t>Исполнено по 24.06.2020 год (в сопоставимых условиях 2021 года)</t>
  </si>
  <si>
    <t>с 11.06.2021 по 17.06.2021 (неделя) П</t>
  </si>
  <si>
    <t>с 18.06.2021 по 24.06.2021 (неделя) Т</t>
  </si>
  <si>
    <t>Исполнение с 01.01.2021 по 24.06.2021</t>
  </si>
  <si>
    <t>рублей</t>
  </si>
  <si>
    <t>Информация об исполнении бюджета Благодарненского городского округа Ставропольского края по доходам по состоянию на 24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</si>
</sst>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4" fontId="4" fillId="7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3" sqref="A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1406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73" t="s">
        <v>90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2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71" t="s">
        <v>43</v>
      </c>
      <c r="J4" s="66" t="s">
        <v>70</v>
      </c>
      <c r="K4" s="66" t="s">
        <v>71</v>
      </c>
      <c r="L4" s="63" t="s">
        <v>72</v>
      </c>
      <c r="M4" s="70" t="s">
        <v>84</v>
      </c>
      <c r="N4" s="63" t="s">
        <v>85</v>
      </c>
      <c r="O4" s="67" t="s">
        <v>77</v>
      </c>
      <c r="P4" s="68"/>
      <c r="Q4" s="63" t="s">
        <v>75</v>
      </c>
      <c r="R4" s="63"/>
      <c r="S4" s="63" t="s">
        <v>88</v>
      </c>
      <c r="T4" s="61" t="s">
        <v>68</v>
      </c>
      <c r="U4" s="65" t="s">
        <v>73</v>
      </c>
      <c r="V4" s="65"/>
      <c r="W4" s="63" t="s">
        <v>83</v>
      </c>
      <c r="X4" s="63"/>
      <c r="Y4" s="63" t="s">
        <v>74</v>
      </c>
      <c r="Z4" s="63"/>
      <c r="AA4" s="63" t="s">
        <v>66</v>
      </c>
      <c r="AB4" s="61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71"/>
      <c r="J5" s="66"/>
      <c r="K5" s="66"/>
      <c r="L5" s="63"/>
      <c r="M5" s="70"/>
      <c r="N5" s="63"/>
      <c r="O5" s="54" t="s">
        <v>76</v>
      </c>
      <c r="P5" s="55" t="s">
        <v>82</v>
      </c>
      <c r="Q5" s="56" t="s">
        <v>86</v>
      </c>
      <c r="R5" s="56" t="s">
        <v>87</v>
      </c>
      <c r="S5" s="63"/>
      <c r="T5" s="62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3"/>
      <c r="AB5" s="62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60">
        <v>6</v>
      </c>
      <c r="R6" s="46">
        <v>7</v>
      </c>
      <c r="S6" s="23">
        <v>5</v>
      </c>
      <c r="T6" s="36">
        <v>9</v>
      </c>
      <c r="U6" s="23">
        <v>6</v>
      </c>
      <c r="V6" s="23">
        <v>7</v>
      </c>
      <c r="W6" s="48">
        <v>12</v>
      </c>
      <c r="X6" s="48">
        <v>13</v>
      </c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4" t="s">
        <v>8</v>
      </c>
      <c r="C7" s="64"/>
      <c r="D7" s="64"/>
      <c r="E7" s="64"/>
      <c r="F7" s="64"/>
      <c r="G7" s="64"/>
      <c r="H7" s="64"/>
      <c r="I7" s="64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126453042.85999998</v>
      </c>
      <c r="N7" s="17">
        <f t="shared" si="0"/>
        <v>122184731.92263496</v>
      </c>
      <c r="O7" s="17">
        <f t="shared" si="0"/>
        <v>352312492</v>
      </c>
      <c r="P7" s="17">
        <f t="shared" si="0"/>
        <v>144586894.91</v>
      </c>
      <c r="Q7" s="17">
        <f t="shared" ref="Q7" si="1">Q8+Q9+Q11+Q12+Q13+Q14+Q15+Q22+Q23+Q35+Q36+Q39+Q42+Q53+Q10</f>
        <v>11285928.170000002</v>
      </c>
      <c r="R7" s="17">
        <f t="shared" si="0"/>
        <v>4444928.3199999994</v>
      </c>
      <c r="S7" s="17">
        <f t="shared" si="0"/>
        <v>148177517.80999997</v>
      </c>
      <c r="T7" s="17">
        <f>R7-Q7</f>
        <v>-6840999.8500000024</v>
      </c>
      <c r="U7" s="17">
        <f>S7-O7</f>
        <v>-204134974.19000003</v>
      </c>
      <c r="V7" s="17">
        <f t="shared" ref="V7:V64" si="2">S7/O7*100</f>
        <v>42.058547787740657</v>
      </c>
      <c r="W7" s="17">
        <f>S7-P7</f>
        <v>3590622.8999999762</v>
      </c>
      <c r="X7" s="17">
        <f t="shared" ref="X7:X64" si="3">S7/P7*100</f>
        <v>102.48336676863765</v>
      </c>
      <c r="Y7" s="17">
        <f>S7-N7</f>
        <v>25992785.887365013</v>
      </c>
      <c r="Z7" s="17">
        <f t="shared" ref="Z7:Z64" si="4">S7/N7*100</f>
        <v>121.2733501791559</v>
      </c>
      <c r="AA7" s="17">
        <f>N7/L7*100</f>
        <v>35.334686861946203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4" t="s">
        <v>35</v>
      </c>
      <c r="C8" s="64"/>
      <c r="D8" s="64"/>
      <c r="E8" s="64"/>
      <c r="F8" s="64"/>
      <c r="G8" s="64"/>
      <c r="H8" s="64"/>
      <c r="I8" s="64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66310922.030000001</v>
      </c>
      <c r="N8" s="27">
        <f>M8/34.24*100*30.57/100</f>
        <v>59203413.739985399</v>
      </c>
      <c r="O8" s="17">
        <v>155881000</v>
      </c>
      <c r="P8" s="17">
        <v>66280834</v>
      </c>
      <c r="Q8" s="17">
        <v>7492171.8600000003</v>
      </c>
      <c r="R8" s="17">
        <v>1019530.05</v>
      </c>
      <c r="S8" s="17">
        <v>65438829.140000001</v>
      </c>
      <c r="T8" s="17">
        <f t="shared" ref="T8:T64" si="5">R8-Q8</f>
        <v>-6472641.8100000005</v>
      </c>
      <c r="U8" s="17">
        <f t="shared" ref="U8:U64" si="6">S8-O8</f>
        <v>-90442170.859999999</v>
      </c>
      <c r="V8" s="17">
        <f t="shared" si="2"/>
        <v>41.97999059539007</v>
      </c>
      <c r="W8" s="17">
        <f t="shared" ref="W8:W64" si="7">S8-P8</f>
        <v>-842004.8599999994</v>
      </c>
      <c r="X8" s="17">
        <f t="shared" si="3"/>
        <v>98.72964051719687</v>
      </c>
      <c r="Y8" s="17">
        <f t="shared" ref="Y8:Y64" si="8">S8-N8</f>
        <v>6235415.4000146016</v>
      </c>
      <c r="Z8" s="17">
        <f t="shared" si="4"/>
        <v>110.53218895011668</v>
      </c>
      <c r="AA8" s="17">
        <f>N8/L8*100</f>
        <v>40.307561846455819</v>
      </c>
      <c r="AB8" s="17">
        <v>255571677.94</v>
      </c>
    </row>
    <row r="9" spans="1:29" s="15" customFormat="1" ht="54" hidden="1" customHeight="1" x14ac:dyDescent="0.3">
      <c r="A9" s="14"/>
      <c r="B9" s="64" t="s">
        <v>34</v>
      </c>
      <c r="C9" s="64"/>
      <c r="D9" s="64"/>
      <c r="E9" s="64"/>
      <c r="F9" s="64"/>
      <c r="G9" s="64"/>
      <c r="H9" s="64"/>
      <c r="I9" s="64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7893925.1100000003</v>
      </c>
      <c r="N9" s="17">
        <f>M9</f>
        <v>7893925.1100000003</v>
      </c>
      <c r="O9" s="17">
        <v>25639600</v>
      </c>
      <c r="P9" s="17">
        <v>11905756</v>
      </c>
      <c r="Q9" s="17">
        <v>0</v>
      </c>
      <c r="R9" s="17">
        <v>0</v>
      </c>
      <c r="S9" s="17">
        <v>9822036.9399999995</v>
      </c>
      <c r="T9" s="17">
        <f t="shared" si="5"/>
        <v>0</v>
      </c>
      <c r="U9" s="17">
        <f t="shared" si="6"/>
        <v>-15817563.060000001</v>
      </c>
      <c r="V9" s="17">
        <f t="shared" si="2"/>
        <v>38.308073994914118</v>
      </c>
      <c r="W9" s="17">
        <f t="shared" si="7"/>
        <v>-2083719.0600000005</v>
      </c>
      <c r="X9" s="17">
        <f t="shared" si="3"/>
        <v>82.498221364523175</v>
      </c>
      <c r="Y9" s="17">
        <f t="shared" si="8"/>
        <v>1928111.8299999991</v>
      </c>
      <c r="Z9" s="17">
        <f t="shared" si="4"/>
        <v>124.42526123737193</v>
      </c>
      <c r="AA9" s="17">
        <f>N9/L9*100</f>
        <v>38.933227312819255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78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P10/117*113</f>
        <v>3614248.982905983</v>
      </c>
      <c r="O10" s="17">
        <v>6893000</v>
      </c>
      <c r="P10" s="17">
        <v>3742187</v>
      </c>
      <c r="Q10" s="17">
        <v>125114.94</v>
      </c>
      <c r="R10" s="17">
        <v>99575.92</v>
      </c>
      <c r="S10" s="17">
        <v>4249533.51</v>
      </c>
      <c r="T10" s="17">
        <f t="shared" si="5"/>
        <v>-25539.020000000004</v>
      </c>
      <c r="U10" s="17">
        <f t="shared" si="6"/>
        <v>-2643466.4900000002</v>
      </c>
      <c r="V10" s="17">
        <f t="shared" si="2"/>
        <v>61.649985637603365</v>
      </c>
      <c r="W10" s="17">
        <f t="shared" si="7"/>
        <v>507346.50999999978</v>
      </c>
      <c r="X10" s="17">
        <f t="shared" si="3"/>
        <v>113.5574868385786</v>
      </c>
      <c r="Y10" s="17">
        <f t="shared" si="8"/>
        <v>635284.52709401678</v>
      </c>
      <c r="Z10" s="17">
        <f t="shared" si="4"/>
        <v>117.57722088596192</v>
      </c>
      <c r="AA10" s="17"/>
      <c r="AB10" s="30"/>
    </row>
    <row r="11" spans="1:29" s="15" customFormat="1" ht="57.75" hidden="1" customHeight="1" x14ac:dyDescent="0.3">
      <c r="A11" s="14"/>
      <c r="B11" s="64" t="s">
        <v>33</v>
      </c>
      <c r="C11" s="64"/>
      <c r="D11" s="64"/>
      <c r="E11" s="64"/>
      <c r="F11" s="64"/>
      <c r="G11" s="64"/>
      <c r="H11" s="64"/>
      <c r="I11" s="64"/>
      <c r="J11" s="17">
        <v>11347097.18</v>
      </c>
      <c r="K11" s="17">
        <v>11880184.26</v>
      </c>
      <c r="L11" s="27">
        <f>O11</f>
        <v>3200000</v>
      </c>
      <c r="M11" s="17">
        <v>5414678.8600000003</v>
      </c>
      <c r="N11" s="27">
        <f>P11/117*113</f>
        <v>2549743.5897435895</v>
      </c>
      <c r="O11" s="17">
        <v>3200000</v>
      </c>
      <c r="P11" s="17">
        <v>2640000</v>
      </c>
      <c r="Q11" s="17">
        <v>-6681.28</v>
      </c>
      <c r="R11" s="17">
        <v>14067.21</v>
      </c>
      <c r="S11" s="17">
        <v>2657876.33</v>
      </c>
      <c r="T11" s="17">
        <f t="shared" si="5"/>
        <v>20748.489999999998</v>
      </c>
      <c r="U11" s="17">
        <f t="shared" si="6"/>
        <v>-542123.66999999993</v>
      </c>
      <c r="V11" s="17">
        <f t="shared" si="2"/>
        <v>83.058635312500002</v>
      </c>
      <c r="W11" s="17">
        <f t="shared" si="7"/>
        <v>17876.330000000075</v>
      </c>
      <c r="X11" s="17">
        <f t="shared" si="3"/>
        <v>100.67713371212122</v>
      </c>
      <c r="Y11" s="17">
        <f t="shared" si="8"/>
        <v>108132.74025641056</v>
      </c>
      <c r="Z11" s="17">
        <f t="shared" si="4"/>
        <v>104.24092605591314</v>
      </c>
      <c r="AA11" s="17">
        <f t="shared" ref="AA11:AA54" si="10">N11/L11*100</f>
        <v>79.679487179487168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4" t="s">
        <v>32</v>
      </c>
      <c r="C12" s="64"/>
      <c r="D12" s="64"/>
      <c r="E12" s="64"/>
      <c r="F12" s="64"/>
      <c r="G12" s="64"/>
      <c r="H12" s="64"/>
      <c r="I12" s="64"/>
      <c r="J12" s="17">
        <v>10983507.07</v>
      </c>
      <c r="K12" s="17">
        <v>11042346.74</v>
      </c>
      <c r="L12" s="17">
        <f t="shared" si="9"/>
        <v>11042346.74</v>
      </c>
      <c r="M12" s="17">
        <v>3567077.86</v>
      </c>
      <c r="N12" s="17">
        <f>M12</f>
        <v>3567077.86</v>
      </c>
      <c r="O12" s="17">
        <v>7502000</v>
      </c>
      <c r="P12" s="17">
        <v>7273742</v>
      </c>
      <c r="Q12" s="17">
        <v>13277.36</v>
      </c>
      <c r="R12" s="17">
        <v>8878.64</v>
      </c>
      <c r="S12" s="17">
        <v>7269560.9900000002</v>
      </c>
      <c r="T12" s="17">
        <f t="shared" si="5"/>
        <v>-4398.7200000000012</v>
      </c>
      <c r="U12" s="17">
        <f t="shared" si="6"/>
        <v>-232439.00999999978</v>
      </c>
      <c r="V12" s="17">
        <f t="shared" si="2"/>
        <v>96.901639429485471</v>
      </c>
      <c r="W12" s="17">
        <f t="shared" si="7"/>
        <v>-4181.0099999997765</v>
      </c>
      <c r="X12" s="17">
        <f t="shared" si="3"/>
        <v>99.942519132518044</v>
      </c>
      <c r="Y12" s="17">
        <f t="shared" si="8"/>
        <v>3702483.1300000004</v>
      </c>
      <c r="Z12" s="17">
        <f t="shared" si="4"/>
        <v>203.79597180982194</v>
      </c>
      <c r="AA12" s="17">
        <f t="shared" si="10"/>
        <v>32.303621177539654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4" t="s">
        <v>31</v>
      </c>
      <c r="C13" s="64"/>
      <c r="D13" s="64"/>
      <c r="E13" s="64"/>
      <c r="F13" s="64"/>
      <c r="G13" s="64"/>
      <c r="H13" s="64"/>
      <c r="I13" s="64"/>
      <c r="J13" s="17">
        <v>180406</v>
      </c>
      <c r="K13" s="17">
        <v>199821.72</v>
      </c>
      <c r="L13" s="27">
        <f>O13</f>
        <v>407460</v>
      </c>
      <c r="M13" s="17">
        <v>141824.35999999999</v>
      </c>
      <c r="N13" s="27">
        <f>P13</f>
        <v>407460</v>
      </c>
      <c r="O13" s="17">
        <v>407460</v>
      </c>
      <c r="P13" s="17">
        <v>407460</v>
      </c>
      <c r="Q13" s="17">
        <v>118875.67</v>
      </c>
      <c r="R13" s="17">
        <v>224014</v>
      </c>
      <c r="S13" s="17">
        <v>2457118.52</v>
      </c>
      <c r="T13" s="17">
        <f t="shared" si="5"/>
        <v>105138.33</v>
      </c>
      <c r="U13" s="17">
        <f t="shared" si="6"/>
        <v>2049658.52</v>
      </c>
      <c r="V13" s="17">
        <f t="shared" si="2"/>
        <v>603.03306336818332</v>
      </c>
      <c r="W13" s="17">
        <f t="shared" si="7"/>
        <v>2049658.52</v>
      </c>
      <c r="X13" s="17">
        <f t="shared" si="3"/>
        <v>603.03306336818332</v>
      </c>
      <c r="Y13" s="17">
        <f t="shared" si="8"/>
        <v>2049658.52</v>
      </c>
      <c r="Z13" s="17">
        <f t="shared" si="4"/>
        <v>603.03306336818332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4" t="s">
        <v>30</v>
      </c>
      <c r="C14" s="64"/>
      <c r="D14" s="64"/>
      <c r="E14" s="64"/>
      <c r="F14" s="64"/>
      <c r="G14" s="64"/>
      <c r="H14" s="64"/>
      <c r="I14" s="64"/>
      <c r="J14" s="17">
        <v>11715305.130000001</v>
      </c>
      <c r="K14" s="17">
        <v>12135551.99</v>
      </c>
      <c r="L14" s="17">
        <f t="shared" si="9"/>
        <v>12135551.99</v>
      </c>
      <c r="M14" s="17">
        <v>1160678.8899999999</v>
      </c>
      <c r="N14" s="17">
        <f t="shared" ref="N14" si="11">M14</f>
        <v>1160678.8899999999</v>
      </c>
      <c r="O14" s="17">
        <v>11117000</v>
      </c>
      <c r="P14" s="17">
        <v>1318757</v>
      </c>
      <c r="Q14" s="17">
        <v>23117.43</v>
      </c>
      <c r="R14" s="17">
        <v>30062.74</v>
      </c>
      <c r="S14" s="17">
        <v>1384710.13</v>
      </c>
      <c r="T14" s="17">
        <f t="shared" si="5"/>
        <v>6945.3100000000013</v>
      </c>
      <c r="U14" s="17">
        <f t="shared" si="6"/>
        <v>-9732289.870000001</v>
      </c>
      <c r="V14" s="17">
        <f t="shared" si="2"/>
        <v>12.455789601511198</v>
      </c>
      <c r="W14" s="17">
        <f t="shared" si="7"/>
        <v>65953.129999999888</v>
      </c>
      <c r="X14" s="17">
        <f t="shared" si="3"/>
        <v>105.00115866683551</v>
      </c>
      <c r="Y14" s="17">
        <f t="shared" si="8"/>
        <v>224031.24</v>
      </c>
      <c r="Z14" s="17">
        <f t="shared" si="4"/>
        <v>119.30174158677083</v>
      </c>
      <c r="AA14" s="17">
        <f t="shared" si="10"/>
        <v>9.5642859175786015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4" t="s">
        <v>25</v>
      </c>
      <c r="C15" s="64"/>
      <c r="D15" s="64"/>
      <c r="E15" s="64"/>
      <c r="F15" s="64"/>
      <c r="G15" s="64"/>
      <c r="H15" s="64"/>
      <c r="I15" s="64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13651268.75</v>
      </c>
      <c r="N15" s="17">
        <f>N16+N21</f>
        <v>13651268.75</v>
      </c>
      <c r="O15" s="17">
        <f t="shared" ref="O15:S15" si="12">O16+O21</f>
        <v>57080420</v>
      </c>
      <c r="P15" s="17">
        <f t="shared" si="12"/>
        <v>16251697</v>
      </c>
      <c r="Q15" s="17">
        <f t="shared" ref="Q15" si="13">Q16+Q21</f>
        <v>107291.78</v>
      </c>
      <c r="R15" s="17">
        <f t="shared" si="12"/>
        <v>66905.16</v>
      </c>
      <c r="S15" s="17">
        <f t="shared" si="12"/>
        <v>16321536.979999999</v>
      </c>
      <c r="T15" s="17">
        <f t="shared" si="5"/>
        <v>-40386.619999999995</v>
      </c>
      <c r="U15" s="17">
        <f t="shared" si="6"/>
        <v>-40758883.020000003</v>
      </c>
      <c r="V15" s="17">
        <f t="shared" si="2"/>
        <v>28.593932875756696</v>
      </c>
      <c r="W15" s="17">
        <f t="shared" si="7"/>
        <v>69839.979999998584</v>
      </c>
      <c r="X15" s="17">
        <f t="shared" si="3"/>
        <v>100.4297396142692</v>
      </c>
      <c r="Y15" s="17">
        <f t="shared" si="8"/>
        <v>2670268.2299999986</v>
      </c>
      <c r="Z15" s="17">
        <f t="shared" si="4"/>
        <v>119.56058648394861</v>
      </c>
      <c r="AA15" s="17">
        <f t="shared" si="10"/>
        <v>23.1074575649879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1"/>
      <c r="C16" s="51"/>
      <c r="D16" s="51"/>
      <c r="E16" s="51"/>
      <c r="F16" s="51"/>
      <c r="G16" s="51"/>
      <c r="H16" s="51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10085616.51</v>
      </c>
      <c r="N16" s="18">
        <f>M16</f>
        <v>10085616.51</v>
      </c>
      <c r="O16" s="18">
        <v>18390732</v>
      </c>
      <c r="P16" s="18">
        <v>12174442</v>
      </c>
      <c r="Q16" s="18">
        <v>42991</v>
      </c>
      <c r="R16" s="18">
        <v>2191.4499999999998</v>
      </c>
      <c r="S16" s="18">
        <v>12610504.619999999</v>
      </c>
      <c r="T16" s="18">
        <f t="shared" si="5"/>
        <v>-40799.550000000003</v>
      </c>
      <c r="U16" s="18">
        <f t="shared" si="6"/>
        <v>-5780227.3800000008</v>
      </c>
      <c r="V16" s="17">
        <f t="shared" si="2"/>
        <v>68.569889550889002</v>
      </c>
      <c r="W16" s="18">
        <f t="shared" si="7"/>
        <v>436062.61999999918</v>
      </c>
      <c r="X16" s="17">
        <f t="shared" si="3"/>
        <v>103.5817873213409</v>
      </c>
      <c r="Y16" s="18">
        <f t="shared" si="8"/>
        <v>2524888.1099999994</v>
      </c>
      <c r="Z16" s="17">
        <f t="shared" si="4"/>
        <v>125.03454407072235</v>
      </c>
      <c r="AA16" s="18">
        <f t="shared" si="10"/>
        <v>45.203182396717025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5"/>
        <v>0</v>
      </c>
      <c r="U17" s="17">
        <f t="shared" si="6"/>
        <v>0</v>
      </c>
      <c r="V17" s="17" t="e">
        <f t="shared" si="2"/>
        <v>#DIV/0!</v>
      </c>
      <c r="W17" s="17">
        <f t="shared" si="7"/>
        <v>0</v>
      </c>
      <c r="X17" s="17" t="e">
        <f t="shared" si="3"/>
        <v>#DIV/0!</v>
      </c>
      <c r="Y17" s="17">
        <f t="shared" si="8"/>
        <v>-20632512.710000001</v>
      </c>
      <c r="Z17" s="17">
        <f t="shared" si="4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5"/>
        <v>0</v>
      </c>
      <c r="U18" s="17">
        <f t="shared" si="6"/>
        <v>0</v>
      </c>
      <c r="V18" s="17" t="e">
        <f t="shared" si="2"/>
        <v>#DIV/0!</v>
      </c>
      <c r="W18" s="17">
        <f t="shared" si="7"/>
        <v>0</v>
      </c>
      <c r="X18" s="17" t="e">
        <f t="shared" si="3"/>
        <v>#DIV/0!</v>
      </c>
      <c r="Y18" s="17">
        <f t="shared" si="8"/>
        <v>-624600</v>
      </c>
      <c r="Z18" s="17">
        <f t="shared" si="4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5"/>
        <v>0</v>
      </c>
      <c r="U19" s="17">
        <f t="shared" si="6"/>
        <v>0</v>
      </c>
      <c r="V19" s="17" t="e">
        <f t="shared" si="2"/>
        <v>#DIV/0!</v>
      </c>
      <c r="W19" s="17">
        <f t="shared" si="7"/>
        <v>0</v>
      </c>
      <c r="X19" s="17" t="e">
        <f t="shared" si="3"/>
        <v>#DIV/0!</v>
      </c>
      <c r="Y19" s="17">
        <f t="shared" si="8"/>
        <v>-54500</v>
      </c>
      <c r="Z19" s="17">
        <f t="shared" si="4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5"/>
        <v>0</v>
      </c>
      <c r="U20" s="17">
        <f t="shared" si="6"/>
        <v>0</v>
      </c>
      <c r="V20" s="17" t="e">
        <f t="shared" si="2"/>
        <v>#DIV/0!</v>
      </c>
      <c r="W20" s="17">
        <f t="shared" si="7"/>
        <v>0</v>
      </c>
      <c r="X20" s="17" t="e">
        <f t="shared" si="3"/>
        <v>#DIV/0!</v>
      </c>
      <c r="Y20" s="17">
        <f t="shared" si="8"/>
        <v>-100</v>
      </c>
      <c r="Z20" s="17">
        <f t="shared" si="4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1" t="s">
        <v>8</v>
      </c>
      <c r="C21" s="51" t="s">
        <v>26</v>
      </c>
      <c r="D21" s="51" t="s">
        <v>25</v>
      </c>
      <c r="E21" s="51"/>
      <c r="F21" s="51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3565652.24</v>
      </c>
      <c r="N21" s="18">
        <f>M21</f>
        <v>3565652.24</v>
      </c>
      <c r="O21" s="18">
        <v>38689688</v>
      </c>
      <c r="P21" s="18">
        <v>4077255</v>
      </c>
      <c r="Q21" s="18">
        <v>64300.78</v>
      </c>
      <c r="R21" s="18">
        <v>64713.71</v>
      </c>
      <c r="S21" s="18">
        <v>3711032.36</v>
      </c>
      <c r="T21" s="18">
        <f t="shared" si="5"/>
        <v>412.93000000000029</v>
      </c>
      <c r="U21" s="18">
        <f t="shared" si="6"/>
        <v>-34978655.640000001</v>
      </c>
      <c r="V21" s="17">
        <f t="shared" si="2"/>
        <v>9.5917867313895115</v>
      </c>
      <c r="W21" s="18">
        <f t="shared" si="7"/>
        <v>-366222.64000000013</v>
      </c>
      <c r="X21" s="17">
        <f t="shared" si="3"/>
        <v>91.017911805859569</v>
      </c>
      <c r="Y21" s="18">
        <f t="shared" si="8"/>
        <v>145380.11999999965</v>
      </c>
      <c r="Z21" s="17">
        <f t="shared" si="4"/>
        <v>104.07723777347393</v>
      </c>
      <c r="AA21" s="18">
        <f t="shared" si="10"/>
        <v>9.6983410965948558</v>
      </c>
      <c r="AB21" s="31">
        <v>33105554.100000001</v>
      </c>
    </row>
    <row r="22" spans="1:29" s="15" customFormat="1" ht="37.5" hidden="1" customHeight="1" x14ac:dyDescent="0.3">
      <c r="A22" s="14"/>
      <c r="B22" s="64" t="s">
        <v>24</v>
      </c>
      <c r="C22" s="64"/>
      <c r="D22" s="64"/>
      <c r="E22" s="64"/>
      <c r="F22" s="64"/>
      <c r="G22" s="64"/>
      <c r="H22" s="64"/>
      <c r="I22" s="64"/>
      <c r="J22" s="17">
        <v>6867000</v>
      </c>
      <c r="K22" s="17">
        <v>7183566.0899999999</v>
      </c>
      <c r="L22" s="17">
        <f>K22</f>
        <v>7183566.0899999999</v>
      </c>
      <c r="M22" s="17">
        <v>3074019.46</v>
      </c>
      <c r="N22" s="17">
        <f>M22</f>
        <v>3074019.46</v>
      </c>
      <c r="O22" s="17">
        <v>5939000</v>
      </c>
      <c r="P22" s="17">
        <v>3098712</v>
      </c>
      <c r="Q22" s="17">
        <v>87388.31</v>
      </c>
      <c r="R22" s="17">
        <v>150950.42000000001</v>
      </c>
      <c r="S22" s="17">
        <v>3216991.42</v>
      </c>
      <c r="T22" s="17">
        <f t="shared" si="5"/>
        <v>63562.110000000015</v>
      </c>
      <c r="U22" s="17">
        <f t="shared" si="6"/>
        <v>-2722008.58</v>
      </c>
      <c r="V22" s="17">
        <f t="shared" si="2"/>
        <v>54.167223775046303</v>
      </c>
      <c r="W22" s="17">
        <f t="shared" si="7"/>
        <v>118279.41999999993</v>
      </c>
      <c r="X22" s="17">
        <f t="shared" si="3"/>
        <v>103.81705108445057</v>
      </c>
      <c r="Y22" s="17">
        <f t="shared" si="8"/>
        <v>142971.95999999996</v>
      </c>
      <c r="Z22" s="17">
        <f t="shared" si="4"/>
        <v>104.65097771371947</v>
      </c>
      <c r="AA22" s="17">
        <f t="shared" si="10"/>
        <v>42.792387812499406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4" t="s">
        <v>18</v>
      </c>
      <c r="C23" s="64"/>
      <c r="D23" s="64"/>
      <c r="E23" s="64"/>
      <c r="F23" s="64"/>
      <c r="G23" s="64"/>
      <c r="H23" s="64"/>
      <c r="I23" s="64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10238465.989999998</v>
      </c>
      <c r="N23" s="17">
        <f>N24+N27+N31+N33</f>
        <v>10238465.989999998</v>
      </c>
      <c r="O23" s="17">
        <f t="shared" ref="O23:Q23" si="15">O24+O27+O31+O33</f>
        <v>42043990</v>
      </c>
      <c r="P23" s="17">
        <f t="shared" si="15"/>
        <v>13498517.91</v>
      </c>
      <c r="Q23" s="17">
        <f t="shared" si="15"/>
        <v>2717528.0999999996</v>
      </c>
      <c r="R23" s="17">
        <f t="shared" ref="R23:S23" si="16">R24+R27+R31+R33</f>
        <v>2634275.4900000002</v>
      </c>
      <c r="S23" s="17">
        <f t="shared" si="16"/>
        <v>17933019.079999998</v>
      </c>
      <c r="T23" s="17">
        <f t="shared" si="5"/>
        <v>-83252.609999999404</v>
      </c>
      <c r="U23" s="17">
        <f t="shared" si="6"/>
        <v>-24110970.920000002</v>
      </c>
      <c r="V23" s="17">
        <f t="shared" si="2"/>
        <v>42.652990546330159</v>
      </c>
      <c r="W23" s="17">
        <f t="shared" si="7"/>
        <v>4434501.1699999981</v>
      </c>
      <c r="X23" s="17">
        <f t="shared" si="3"/>
        <v>132.8517634274117</v>
      </c>
      <c r="Y23" s="17">
        <f t="shared" si="8"/>
        <v>7694553.0899999999</v>
      </c>
      <c r="Z23" s="17">
        <f t="shared" si="4"/>
        <v>175.15337842129219</v>
      </c>
      <c r="AA23" s="17">
        <f t="shared" si="10"/>
        <v>25.953269420305951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1"/>
      <c r="C24" s="51"/>
      <c r="D24" s="51"/>
      <c r="E24" s="51"/>
      <c r="F24" s="51"/>
      <c r="G24" s="51"/>
      <c r="H24" s="51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9868144.6099999994</v>
      </c>
      <c r="N24" s="18">
        <f>M24</f>
        <v>9868144.6099999994</v>
      </c>
      <c r="O24" s="39">
        <v>41197224.380000003</v>
      </c>
      <c r="P24" s="39">
        <v>13055780.59</v>
      </c>
      <c r="Q24" s="18">
        <v>2668135.09</v>
      </c>
      <c r="R24" s="18">
        <v>2593944.5</v>
      </c>
      <c r="S24" s="18">
        <v>17188572</v>
      </c>
      <c r="T24" s="18">
        <f t="shared" si="5"/>
        <v>-74190.589999999851</v>
      </c>
      <c r="U24" s="18">
        <f t="shared" si="6"/>
        <v>-24008652.380000003</v>
      </c>
      <c r="V24" s="17">
        <f t="shared" si="2"/>
        <v>41.722645781798171</v>
      </c>
      <c r="W24" s="18">
        <f t="shared" si="7"/>
        <v>4132791.41</v>
      </c>
      <c r="X24" s="17">
        <f t="shared" si="3"/>
        <v>131.654877940929</v>
      </c>
      <c r="Y24" s="18">
        <f t="shared" si="8"/>
        <v>7320427.3900000006</v>
      </c>
      <c r="Z24" s="17">
        <f t="shared" si="4"/>
        <v>174.18240894627507</v>
      </c>
      <c r="AA24" s="18">
        <f t="shared" si="10"/>
        <v>25.673493135531594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5"/>
        <v>0</v>
      </c>
      <c r="U25" s="17">
        <f t="shared" si="6"/>
        <v>0</v>
      </c>
      <c r="V25" s="17" t="e">
        <f t="shared" si="2"/>
        <v>#DIV/0!</v>
      </c>
      <c r="W25" s="17">
        <f t="shared" si="7"/>
        <v>0</v>
      </c>
      <c r="X25" s="17" t="e">
        <f t="shared" si="3"/>
        <v>#DIV/0!</v>
      </c>
      <c r="Y25" s="17">
        <f t="shared" si="8"/>
        <v>-31842999.989999998</v>
      </c>
      <c r="Z25" s="17">
        <f t="shared" si="4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5"/>
        <v>0</v>
      </c>
      <c r="U26" s="17">
        <f t="shared" si="6"/>
        <v>0</v>
      </c>
      <c r="V26" s="17" t="e">
        <f t="shared" si="2"/>
        <v>#DIV/0!</v>
      </c>
      <c r="W26" s="17">
        <f t="shared" si="7"/>
        <v>0</v>
      </c>
      <c r="X26" s="17" t="e">
        <f t="shared" si="3"/>
        <v>#DIV/0!</v>
      </c>
      <c r="Y26" s="17">
        <f t="shared" si="8"/>
        <v>-3583390.66</v>
      </c>
      <c r="Z26" s="17">
        <f t="shared" si="4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1"/>
      <c r="C27" s="51"/>
      <c r="D27" s="51"/>
      <c r="E27" s="51"/>
      <c r="F27" s="51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333725.84000000003</v>
      </c>
      <c r="N27" s="18">
        <f>M27</f>
        <v>333725.84000000003</v>
      </c>
      <c r="O27" s="18">
        <v>811765.62</v>
      </c>
      <c r="P27" s="18">
        <v>407737.32</v>
      </c>
      <c r="Q27" s="18">
        <v>48553.4</v>
      </c>
      <c r="R27" s="18">
        <v>37824.99</v>
      </c>
      <c r="S27" s="18">
        <v>571059.24</v>
      </c>
      <c r="T27" s="18">
        <f t="shared" si="5"/>
        <v>-10728.410000000003</v>
      </c>
      <c r="U27" s="18">
        <f t="shared" si="6"/>
        <v>-240706.38</v>
      </c>
      <c r="V27" s="17">
        <f t="shared" si="2"/>
        <v>70.347798173566403</v>
      </c>
      <c r="W27" s="18">
        <f t="shared" si="7"/>
        <v>163321.91999999998</v>
      </c>
      <c r="X27" s="17">
        <f t="shared" si="3"/>
        <v>140.05567113650523</v>
      </c>
      <c r="Y27" s="18">
        <f t="shared" si="8"/>
        <v>237333.39999999997</v>
      </c>
      <c r="Z27" s="17">
        <f t="shared" si="4"/>
        <v>171.11627915896472</v>
      </c>
      <c r="AA27" s="18">
        <f t="shared" si="10"/>
        <v>35.525370282591865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5"/>
        <v>0</v>
      </c>
      <c r="U28" s="17">
        <f t="shared" si="6"/>
        <v>0</v>
      </c>
      <c r="V28" s="17" t="e">
        <f t="shared" si="2"/>
        <v>#DIV/0!</v>
      </c>
      <c r="W28" s="17">
        <f t="shared" si="7"/>
        <v>0</v>
      </c>
      <c r="X28" s="17" t="e">
        <f t="shared" si="3"/>
        <v>#DIV/0!</v>
      </c>
      <c r="Y28" s="17">
        <f t="shared" si="8"/>
        <v>-157910</v>
      </c>
      <c r="Z28" s="17">
        <f t="shared" si="4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5"/>
        <v>0</v>
      </c>
      <c r="U29" s="17">
        <f t="shared" si="6"/>
        <v>0</v>
      </c>
      <c r="V29" s="17" t="e">
        <f t="shared" si="2"/>
        <v>#DIV/0!</v>
      </c>
      <c r="W29" s="17">
        <f t="shared" si="7"/>
        <v>0</v>
      </c>
      <c r="X29" s="17" t="e">
        <f t="shared" si="3"/>
        <v>#DIV/0!</v>
      </c>
      <c r="Y29" s="17">
        <f t="shared" si="8"/>
        <v>0</v>
      </c>
      <c r="Z29" s="17" t="e">
        <f t="shared" si="4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5"/>
        <v>0</v>
      </c>
      <c r="U30" s="17">
        <f t="shared" si="6"/>
        <v>0</v>
      </c>
      <c r="V30" s="17" t="e">
        <f t="shared" si="2"/>
        <v>#DIV/0!</v>
      </c>
      <c r="W30" s="17">
        <f t="shared" si="7"/>
        <v>0</v>
      </c>
      <c r="X30" s="17" t="e">
        <f t="shared" si="3"/>
        <v>#DIV/0!</v>
      </c>
      <c r="Y30" s="17">
        <f t="shared" si="8"/>
        <v>-730549.34</v>
      </c>
      <c r="Z30" s="17">
        <f t="shared" si="4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4" t="s">
        <v>17</v>
      </c>
      <c r="C31" s="64"/>
      <c r="D31" s="64"/>
      <c r="E31" s="64"/>
      <c r="F31" s="64"/>
      <c r="G31" s="64"/>
      <c r="H31" s="64"/>
      <c r="I31" s="64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13500</v>
      </c>
      <c r="N31" s="17">
        <f>N32</f>
        <v>13500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5"/>
        <v>0</v>
      </c>
      <c r="U31" s="17">
        <f t="shared" si="6"/>
        <v>110882.54999999999</v>
      </c>
      <c r="V31" s="17">
        <f t="shared" si="2"/>
        <v>416.80728571428568</v>
      </c>
      <c r="W31" s="17">
        <f t="shared" si="7"/>
        <v>110882.54999999999</v>
      </c>
      <c r="X31" s="17">
        <f t="shared" si="3"/>
        <v>416.80728571428568</v>
      </c>
      <c r="Y31" s="17">
        <f t="shared" si="8"/>
        <v>132382.54999999999</v>
      </c>
      <c r="Z31" s="17">
        <f t="shared" si="4"/>
        <v>1080.6114814814814</v>
      </c>
      <c r="AA31" s="17">
        <f t="shared" si="10"/>
        <v>100</v>
      </c>
      <c r="AB31" s="17">
        <f>AB32</f>
        <v>52500</v>
      </c>
    </row>
    <row r="32" spans="1:29" s="5" customFormat="1" ht="92.25" hidden="1" customHeight="1" x14ac:dyDescent="0.3">
      <c r="A32" s="9"/>
      <c r="B32" s="51" t="s">
        <v>8</v>
      </c>
      <c r="C32" s="51" t="s">
        <v>18</v>
      </c>
      <c r="D32" s="51" t="s">
        <v>17</v>
      </c>
      <c r="E32" s="51"/>
      <c r="F32" s="51"/>
      <c r="G32" s="6"/>
      <c r="H32" s="6"/>
      <c r="I32" s="51" t="s">
        <v>16</v>
      </c>
      <c r="J32" s="18">
        <v>13500</v>
      </c>
      <c r="K32" s="18">
        <v>13500</v>
      </c>
      <c r="L32" s="18">
        <f>K32</f>
        <v>13500</v>
      </c>
      <c r="M32" s="18">
        <v>13500</v>
      </c>
      <c r="N32" s="18">
        <f>M32</f>
        <v>13500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5"/>
        <v>0</v>
      </c>
      <c r="U32" s="18">
        <f t="shared" si="6"/>
        <v>110882.54999999999</v>
      </c>
      <c r="V32" s="17">
        <f t="shared" si="2"/>
        <v>416.80728571428568</v>
      </c>
      <c r="W32" s="18">
        <f t="shared" si="7"/>
        <v>110882.54999999999</v>
      </c>
      <c r="X32" s="17">
        <f t="shared" si="3"/>
        <v>416.80728571428568</v>
      </c>
      <c r="Y32" s="18">
        <f t="shared" si="8"/>
        <v>132382.54999999999</v>
      </c>
      <c r="Z32" s="17">
        <f t="shared" si="4"/>
        <v>1080.6114814814814</v>
      </c>
      <c r="AA32" s="18">
        <f t="shared" si="10"/>
        <v>100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23095.54</v>
      </c>
      <c r="N33" s="17">
        <f>N34</f>
        <v>23095.54</v>
      </c>
      <c r="O33" s="17">
        <f t="shared" ref="O33:P33" si="20">O34</f>
        <v>0</v>
      </c>
      <c r="P33" s="17">
        <f t="shared" si="20"/>
        <v>0</v>
      </c>
      <c r="Q33" s="17">
        <f>Q34</f>
        <v>839.61</v>
      </c>
      <c r="R33" s="17">
        <f>R34</f>
        <v>2506</v>
      </c>
      <c r="S33" s="17">
        <f t="shared" ref="S33" si="21">S34</f>
        <v>27505.29</v>
      </c>
      <c r="T33" s="17">
        <f t="shared" si="5"/>
        <v>1666.3899999999999</v>
      </c>
      <c r="U33" s="17">
        <f t="shared" si="6"/>
        <v>27505.29</v>
      </c>
      <c r="V33" s="17">
        <v>0</v>
      </c>
      <c r="W33" s="17">
        <f t="shared" si="7"/>
        <v>27505.29</v>
      </c>
      <c r="X33" s="17">
        <v>0</v>
      </c>
      <c r="Y33" s="17">
        <f t="shared" si="8"/>
        <v>4409.75</v>
      </c>
      <c r="Z33" s="17">
        <f t="shared" si="4"/>
        <v>119.09351329304272</v>
      </c>
      <c r="AA33" s="17">
        <f t="shared" si="10"/>
        <v>38.735177998195368</v>
      </c>
      <c r="AB33" s="17">
        <f>AB34</f>
        <v>29474.45</v>
      </c>
    </row>
    <row r="34" spans="1:29" s="5" customFormat="1" ht="56.25" hidden="1" x14ac:dyDescent="0.3">
      <c r="A34" s="9"/>
      <c r="B34" s="51"/>
      <c r="C34" s="51"/>
      <c r="D34" s="51"/>
      <c r="E34" s="51"/>
      <c r="F34" s="51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23095.54</v>
      </c>
      <c r="N34" s="18">
        <f>M34</f>
        <v>23095.54</v>
      </c>
      <c r="O34" s="18">
        <v>0</v>
      </c>
      <c r="P34" s="18">
        <v>0</v>
      </c>
      <c r="Q34" s="18">
        <v>839.61</v>
      </c>
      <c r="R34" s="18">
        <v>2506</v>
      </c>
      <c r="S34" s="18">
        <v>27505.29</v>
      </c>
      <c r="T34" s="18">
        <f t="shared" si="5"/>
        <v>1666.3899999999999</v>
      </c>
      <c r="U34" s="18">
        <f t="shared" si="6"/>
        <v>27505.29</v>
      </c>
      <c r="V34" s="17">
        <v>0</v>
      </c>
      <c r="W34" s="18">
        <f t="shared" si="7"/>
        <v>27505.29</v>
      </c>
      <c r="X34" s="17">
        <v>0</v>
      </c>
      <c r="Y34" s="18">
        <f t="shared" si="8"/>
        <v>4409.75</v>
      </c>
      <c r="Z34" s="17">
        <f t="shared" si="4"/>
        <v>119.09351329304272</v>
      </c>
      <c r="AA34" s="18">
        <f t="shared" si="10"/>
        <v>38.735177998195368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4" t="s">
        <v>15</v>
      </c>
      <c r="C35" s="64"/>
      <c r="D35" s="64"/>
      <c r="E35" s="64"/>
      <c r="F35" s="64"/>
      <c r="G35" s="64"/>
      <c r="H35" s="64"/>
      <c r="I35" s="64"/>
      <c r="J35" s="17">
        <v>85000</v>
      </c>
      <c r="K35" s="17">
        <v>94365.83</v>
      </c>
      <c r="L35" s="17">
        <f>K35</f>
        <v>94365.83</v>
      </c>
      <c r="M35" s="17">
        <v>-57774.36</v>
      </c>
      <c r="N35" s="17">
        <f>M35</f>
        <v>-57774.36</v>
      </c>
      <c r="O35" s="17">
        <v>1057860</v>
      </c>
      <c r="P35" s="17">
        <v>483400</v>
      </c>
      <c r="Q35" s="17">
        <v>0</v>
      </c>
      <c r="R35" s="17">
        <v>0</v>
      </c>
      <c r="S35" s="17">
        <v>424315.42</v>
      </c>
      <c r="T35" s="17">
        <f t="shared" si="5"/>
        <v>0</v>
      </c>
      <c r="U35" s="17">
        <f t="shared" si="6"/>
        <v>-633544.58000000007</v>
      </c>
      <c r="V35" s="17">
        <f t="shared" si="2"/>
        <v>40.110734879851776</v>
      </c>
      <c r="W35" s="17">
        <f t="shared" si="7"/>
        <v>-59084.580000000016</v>
      </c>
      <c r="X35" s="17">
        <f t="shared" si="3"/>
        <v>87.777290028961517</v>
      </c>
      <c r="Y35" s="17">
        <f t="shared" si="8"/>
        <v>482089.77999999997</v>
      </c>
      <c r="Z35" s="17">
        <f>S35/N35*-100</f>
        <v>734.4355177625506</v>
      </c>
      <c r="AA35" s="17">
        <f t="shared" si="10"/>
        <v>-61.223813746988711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4" t="s">
        <v>13</v>
      </c>
      <c r="C36" s="64"/>
      <c r="D36" s="64"/>
      <c r="E36" s="64"/>
      <c r="F36" s="64"/>
      <c r="G36" s="64"/>
      <c r="H36" s="64"/>
      <c r="I36" s="64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10496131.460000001</v>
      </c>
      <c r="N36" s="17">
        <f>N37+N38</f>
        <v>10496131.460000001</v>
      </c>
      <c r="O36" s="17">
        <f t="shared" ref="O36:R36" si="23">O37+O38</f>
        <v>30293470</v>
      </c>
      <c r="P36" s="17">
        <f t="shared" ref="P36:Q36" si="24">P37+P38</f>
        <v>12599850</v>
      </c>
      <c r="Q36" s="17">
        <f t="shared" si="24"/>
        <v>390900.71</v>
      </c>
      <c r="R36" s="17">
        <f t="shared" si="23"/>
        <v>213305.87999999998</v>
      </c>
      <c r="S36" s="17">
        <f>S37+S38</f>
        <v>12842712.84</v>
      </c>
      <c r="T36" s="17">
        <f t="shared" si="5"/>
        <v>-177594.83000000005</v>
      </c>
      <c r="U36" s="17">
        <f t="shared" si="6"/>
        <v>-17450757.16</v>
      </c>
      <c r="V36" s="17">
        <f t="shared" si="2"/>
        <v>42.39432735833828</v>
      </c>
      <c r="W36" s="17">
        <f t="shared" si="7"/>
        <v>242862.83999999985</v>
      </c>
      <c r="X36" s="17">
        <f t="shared" si="3"/>
        <v>101.92750580364051</v>
      </c>
      <c r="Y36" s="17">
        <f t="shared" si="8"/>
        <v>2346581.379999999</v>
      </c>
      <c r="Z36" s="17">
        <f t="shared" si="4"/>
        <v>122.35663100202822</v>
      </c>
      <c r="AA36" s="17">
        <f t="shared" si="10"/>
        <v>39.054497341614756</v>
      </c>
      <c r="AB36" s="17">
        <f>AB37+AB38</f>
        <v>43485252</v>
      </c>
    </row>
    <row r="37" spans="1:29" s="5" customFormat="1" ht="36" hidden="1" customHeight="1" x14ac:dyDescent="0.3">
      <c r="A37" s="9"/>
      <c r="B37" s="69" t="s">
        <v>14</v>
      </c>
      <c r="C37" s="69"/>
      <c r="D37" s="69"/>
      <c r="E37" s="69"/>
      <c r="F37" s="69"/>
      <c r="G37" s="69"/>
      <c r="H37" s="69"/>
      <c r="I37" s="69"/>
      <c r="J37" s="18">
        <v>25011552.5</v>
      </c>
      <c r="K37" s="18">
        <v>25635946.170000002</v>
      </c>
      <c r="L37" s="18">
        <f>K37</f>
        <v>25635946.170000002</v>
      </c>
      <c r="M37" s="18">
        <v>9871683.9800000004</v>
      </c>
      <c r="N37" s="18">
        <f>M37</f>
        <v>9871683.9800000004</v>
      </c>
      <c r="O37" s="18">
        <v>30293470</v>
      </c>
      <c r="P37" s="18">
        <v>12599850</v>
      </c>
      <c r="Q37" s="18">
        <v>390900.71</v>
      </c>
      <c r="R37" s="18">
        <v>154396.35999999999</v>
      </c>
      <c r="S37" s="18">
        <v>12576041.99</v>
      </c>
      <c r="T37" s="18">
        <f t="shared" si="5"/>
        <v>-236504.35000000003</v>
      </c>
      <c r="U37" s="18">
        <f t="shared" si="6"/>
        <v>-17717428.009999998</v>
      </c>
      <c r="V37" s="17">
        <f t="shared" si="2"/>
        <v>41.514035830164062</v>
      </c>
      <c r="W37" s="18">
        <f t="shared" si="7"/>
        <v>-23808.009999999776</v>
      </c>
      <c r="X37" s="17">
        <f t="shared" si="3"/>
        <v>99.811045290221713</v>
      </c>
      <c r="Y37" s="18">
        <f t="shared" si="8"/>
        <v>2704358.01</v>
      </c>
      <c r="Z37" s="17">
        <f t="shared" si="4"/>
        <v>127.39510316050453</v>
      </c>
      <c r="AA37" s="18">
        <f t="shared" si="10"/>
        <v>38.507195773223138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9" t="s">
        <v>12</v>
      </c>
      <c r="C38" s="69"/>
      <c r="D38" s="69"/>
      <c r="E38" s="69"/>
      <c r="F38" s="69"/>
      <c r="G38" s="69"/>
      <c r="H38" s="69"/>
      <c r="I38" s="69"/>
      <c r="J38" s="18">
        <v>43290.09</v>
      </c>
      <c r="K38" s="18">
        <v>1239656.32</v>
      </c>
      <c r="L38" s="18">
        <f>K38</f>
        <v>1239656.32</v>
      </c>
      <c r="M38" s="18">
        <v>624447.48</v>
      </c>
      <c r="N38" s="18">
        <f>M38</f>
        <v>624447.48</v>
      </c>
      <c r="O38" s="18">
        <v>0</v>
      </c>
      <c r="P38" s="18">
        <v>0</v>
      </c>
      <c r="Q38" s="18">
        <v>0</v>
      </c>
      <c r="R38" s="18">
        <v>58909.52</v>
      </c>
      <c r="S38" s="18">
        <v>266670.84999999998</v>
      </c>
      <c r="T38" s="18">
        <f t="shared" si="5"/>
        <v>58909.52</v>
      </c>
      <c r="U38" s="18">
        <f t="shared" si="6"/>
        <v>266670.84999999998</v>
      </c>
      <c r="V38" s="17">
        <v>0</v>
      </c>
      <c r="W38" s="18">
        <f t="shared" si="7"/>
        <v>266670.84999999998</v>
      </c>
      <c r="X38" s="17">
        <v>0</v>
      </c>
      <c r="Y38" s="18">
        <f t="shared" si="8"/>
        <v>-357776.63</v>
      </c>
      <c r="Z38" s="17">
        <f t="shared" si="4"/>
        <v>42.705088664942643</v>
      </c>
      <c r="AA38" s="18">
        <f t="shared" si="10"/>
        <v>50.37262908480956</v>
      </c>
      <c r="AB38" s="18">
        <v>0</v>
      </c>
    </row>
    <row r="39" spans="1:29" s="15" customFormat="1" ht="60" hidden="1" customHeight="1" x14ac:dyDescent="0.3">
      <c r="A39" s="14"/>
      <c r="B39" s="64" t="s">
        <v>11</v>
      </c>
      <c r="C39" s="64"/>
      <c r="D39" s="64"/>
      <c r="E39" s="64"/>
      <c r="F39" s="64"/>
      <c r="G39" s="64"/>
      <c r="H39" s="64"/>
      <c r="I39" s="64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3198289.13</v>
      </c>
      <c r="N39" s="17">
        <f>N40+N41</f>
        <v>3198289.13</v>
      </c>
      <c r="O39" s="17">
        <f t="shared" ref="O39:S39" si="26">O40+O41</f>
        <v>132000</v>
      </c>
      <c r="P39" s="17">
        <f t="shared" si="26"/>
        <v>132000</v>
      </c>
      <c r="Q39" s="17">
        <f t="shared" ref="Q39:R39" si="27">Q40+Q41</f>
        <v>0</v>
      </c>
      <c r="R39" s="17">
        <f t="shared" si="27"/>
        <v>160000</v>
      </c>
      <c r="S39" s="17">
        <f t="shared" si="26"/>
        <v>991797.82</v>
      </c>
      <c r="T39" s="17">
        <f t="shared" si="5"/>
        <v>160000</v>
      </c>
      <c r="U39" s="17">
        <f t="shared" si="6"/>
        <v>859797.82</v>
      </c>
      <c r="V39" s="17">
        <f t="shared" si="2"/>
        <v>751.36198484848478</v>
      </c>
      <c r="W39" s="17">
        <f t="shared" si="7"/>
        <v>859797.82</v>
      </c>
      <c r="X39" s="17">
        <f t="shared" si="3"/>
        <v>751.36198484848478</v>
      </c>
      <c r="Y39" s="17">
        <f t="shared" si="8"/>
        <v>-2206491.31</v>
      </c>
      <c r="Z39" s="17">
        <f t="shared" si="4"/>
        <v>31.010261414358119</v>
      </c>
      <c r="AA39" s="17">
        <f t="shared" si="10"/>
        <v>74.541173025492228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9" t="s">
        <v>47</v>
      </c>
      <c r="C40" s="69"/>
      <c r="D40" s="69"/>
      <c r="E40" s="69"/>
      <c r="F40" s="69"/>
      <c r="G40" s="69"/>
      <c r="H40" s="69"/>
      <c r="I40" s="6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5"/>
        <v>0</v>
      </c>
      <c r="U40" s="18">
        <f t="shared" si="6"/>
        <v>78000</v>
      </c>
      <c r="V40" s="17">
        <v>0</v>
      </c>
      <c r="W40" s="18">
        <f t="shared" si="7"/>
        <v>78000</v>
      </c>
      <c r="X40" s="17">
        <v>0</v>
      </c>
      <c r="Y40" s="18">
        <f t="shared" si="8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9" t="s">
        <v>10</v>
      </c>
      <c r="C41" s="69"/>
      <c r="D41" s="69"/>
      <c r="E41" s="69"/>
      <c r="F41" s="69"/>
      <c r="G41" s="69"/>
      <c r="H41" s="69"/>
      <c r="I41" s="69"/>
      <c r="J41" s="18">
        <v>4127104.29</v>
      </c>
      <c r="K41" s="18">
        <v>4127104.29</v>
      </c>
      <c r="L41" s="18">
        <f t="shared" si="28"/>
        <v>4127104.29</v>
      </c>
      <c r="M41" s="18">
        <v>3198289.13</v>
      </c>
      <c r="N41" s="18">
        <f>M41</f>
        <v>3198289.13</v>
      </c>
      <c r="O41" s="18">
        <v>132000</v>
      </c>
      <c r="P41" s="18">
        <v>132000</v>
      </c>
      <c r="Q41" s="18">
        <v>0</v>
      </c>
      <c r="R41" s="18">
        <v>160000</v>
      </c>
      <c r="S41" s="18">
        <v>913797.82</v>
      </c>
      <c r="T41" s="18">
        <f t="shared" si="5"/>
        <v>160000</v>
      </c>
      <c r="U41" s="18">
        <f t="shared" si="6"/>
        <v>781797.82</v>
      </c>
      <c r="V41" s="17">
        <f t="shared" si="2"/>
        <v>692.27107575757577</v>
      </c>
      <c r="W41" s="18">
        <f t="shared" si="7"/>
        <v>781797.82</v>
      </c>
      <c r="X41" s="17">
        <f t="shared" si="3"/>
        <v>692.27107575757577</v>
      </c>
      <c r="Y41" s="18">
        <f t="shared" si="8"/>
        <v>-2284491.31</v>
      </c>
      <c r="Z41" s="17">
        <f t="shared" si="4"/>
        <v>28.57145751547484</v>
      </c>
      <c r="AA41" s="18">
        <f t="shared" si="10"/>
        <v>77.49474947239581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4" t="s">
        <v>9</v>
      </c>
      <c r="C42" s="64"/>
      <c r="D42" s="64"/>
      <c r="E42" s="64"/>
      <c r="F42" s="64"/>
      <c r="G42" s="64"/>
      <c r="H42" s="64"/>
      <c r="I42" s="64"/>
      <c r="J42" s="17">
        <v>2200000</v>
      </c>
      <c r="K42" s="17">
        <v>2338187.02</v>
      </c>
      <c r="L42" s="17">
        <f t="shared" si="28"/>
        <v>2338187.02</v>
      </c>
      <c r="M42" s="17">
        <v>974257.27</v>
      </c>
      <c r="N42" s="17">
        <f>M42</f>
        <v>974257.27</v>
      </c>
      <c r="O42" s="17">
        <v>770140</v>
      </c>
      <c r="P42" s="17">
        <v>598430</v>
      </c>
      <c r="Q42" s="17">
        <v>5483.89</v>
      </c>
      <c r="R42" s="17">
        <v>12878.46</v>
      </c>
      <c r="S42" s="17">
        <v>908030.15</v>
      </c>
      <c r="T42" s="17">
        <f t="shared" si="5"/>
        <v>7394.5699999999988</v>
      </c>
      <c r="U42" s="17">
        <f t="shared" si="6"/>
        <v>137890.15000000002</v>
      </c>
      <c r="V42" s="17">
        <f t="shared" si="2"/>
        <v>117.90455631443635</v>
      </c>
      <c r="W42" s="17">
        <f t="shared" si="7"/>
        <v>309600.15000000002</v>
      </c>
      <c r="X42" s="17">
        <f t="shared" si="3"/>
        <v>151.73539929482146</v>
      </c>
      <c r="Y42" s="17">
        <f t="shared" si="8"/>
        <v>-66227.12</v>
      </c>
      <c r="Z42" s="17">
        <f t="shared" si="4"/>
        <v>93.202296555611028</v>
      </c>
      <c r="AA42" s="17">
        <f t="shared" si="10"/>
        <v>41.667208895890631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5"/>
        <v>0</v>
      </c>
      <c r="U43" s="17">
        <f t="shared" si="6"/>
        <v>59379.149999999994</v>
      </c>
      <c r="V43" s="17">
        <f t="shared" si="2"/>
        <v>190.79380733944953</v>
      </c>
      <c r="W43" s="17">
        <f t="shared" si="7"/>
        <v>124779.15</v>
      </c>
      <c r="X43" s="17" t="e">
        <f t="shared" si="3"/>
        <v>#DIV/0!</v>
      </c>
      <c r="Y43" s="17">
        <f t="shared" si="8"/>
        <v>32141.459999999992</v>
      </c>
      <c r="Z43" s="17">
        <f t="shared" si="4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5"/>
        <v>0</v>
      </c>
      <c r="U44" s="17">
        <f t="shared" si="6"/>
        <v>600</v>
      </c>
      <c r="V44" s="17">
        <f t="shared" si="2"/>
        <v>100.75566750629723</v>
      </c>
      <c r="W44" s="17">
        <f t="shared" si="7"/>
        <v>80000</v>
      </c>
      <c r="X44" s="17" t="e">
        <f t="shared" si="3"/>
        <v>#DIV/0!</v>
      </c>
      <c r="Y44" s="17">
        <f t="shared" si="8"/>
        <v>20000</v>
      </c>
      <c r="Z44" s="17">
        <f t="shared" si="4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5"/>
        <v>0</v>
      </c>
      <c r="U45" s="17">
        <f t="shared" si="6"/>
        <v>127159.44</v>
      </c>
      <c r="V45" s="17">
        <f t="shared" si="2"/>
        <v>154.74146661541482</v>
      </c>
      <c r="W45" s="17">
        <f t="shared" si="7"/>
        <v>359450.33</v>
      </c>
      <c r="X45" s="17" t="e">
        <f t="shared" si="3"/>
        <v>#DIV/0!</v>
      </c>
      <c r="Y45" s="17">
        <f t="shared" si="8"/>
        <v>145950.33000000002</v>
      </c>
      <c r="Z45" s="17">
        <f t="shared" si="4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5"/>
        <v>0</v>
      </c>
      <c r="U46" s="17">
        <f t="shared" si="6"/>
        <v>585.42999999999302</v>
      </c>
      <c r="V46" s="17">
        <f t="shared" si="2"/>
        <v>100.24043823392998</v>
      </c>
      <c r="W46" s="17">
        <f t="shared" si="7"/>
        <v>244070</v>
      </c>
      <c r="X46" s="17" t="e">
        <f t="shared" si="3"/>
        <v>#DIV/0!</v>
      </c>
      <c r="Y46" s="17">
        <f t="shared" si="8"/>
        <v>20833.820000000007</v>
      </c>
      <c r="Z46" s="17">
        <f t="shared" si="4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5"/>
        <v>0</v>
      </c>
      <c r="U47" s="17">
        <f t="shared" si="6"/>
        <v>194009.67000000004</v>
      </c>
      <c r="V47" s="17">
        <f t="shared" si="2"/>
        <v>120.10274727340808</v>
      </c>
      <c r="W47" s="17">
        <f t="shared" si="7"/>
        <v>1159100</v>
      </c>
      <c r="X47" s="17" t="e">
        <f t="shared" si="3"/>
        <v>#DIV/0!</v>
      </c>
      <c r="Y47" s="17">
        <f t="shared" si="8"/>
        <v>143804.44999999995</v>
      </c>
      <c r="Z47" s="17">
        <f t="shared" si="4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5"/>
        <v>0</v>
      </c>
      <c r="U48" s="17">
        <f t="shared" si="6"/>
        <v>15000</v>
      </c>
      <c r="V48" s="17">
        <f t="shared" si="2"/>
        <v>103.57142857142858</v>
      </c>
      <c r="W48" s="17">
        <f t="shared" si="7"/>
        <v>435000</v>
      </c>
      <c r="X48" s="17" t="e">
        <f t="shared" si="3"/>
        <v>#DIV/0!</v>
      </c>
      <c r="Y48" s="17">
        <f t="shared" si="8"/>
        <v>163000</v>
      </c>
      <c r="Z48" s="17">
        <f t="shared" si="4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5"/>
        <v>0</v>
      </c>
      <c r="U49" s="17">
        <f t="shared" si="6"/>
        <v>326062.56999999995</v>
      </c>
      <c r="V49" s="17">
        <f t="shared" si="2"/>
        <v>150.1634723076923</v>
      </c>
      <c r="W49" s="17">
        <f t="shared" si="7"/>
        <v>976062.57</v>
      </c>
      <c r="X49" s="17" t="e">
        <f t="shared" si="3"/>
        <v>#DIV/0!</v>
      </c>
      <c r="Y49" s="17">
        <f t="shared" si="8"/>
        <v>859324.57</v>
      </c>
      <c r="Z49" s="17">
        <f t="shared" si="4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5"/>
        <v>0</v>
      </c>
      <c r="U50" s="17">
        <f t="shared" si="6"/>
        <v>33742.81</v>
      </c>
      <c r="V50" s="17">
        <f t="shared" si="2"/>
        <v>112.01349657700825</v>
      </c>
      <c r="W50" s="17">
        <f t="shared" si="7"/>
        <v>314616.99</v>
      </c>
      <c r="X50" s="17" t="e">
        <f t="shared" si="3"/>
        <v>#DIV/0!</v>
      </c>
      <c r="Y50" s="17">
        <f t="shared" si="8"/>
        <v>-107932.03000000003</v>
      </c>
      <c r="Z50" s="17">
        <f t="shared" si="4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5"/>
        <v>0</v>
      </c>
      <c r="U51" s="17">
        <f t="shared" si="6"/>
        <v>213912.2200000002</v>
      </c>
      <c r="V51" s="17">
        <f t="shared" si="2"/>
        <v>109.56468276624854</v>
      </c>
      <c r="W51" s="17">
        <f t="shared" si="7"/>
        <v>2450392.25</v>
      </c>
      <c r="X51" s="17" t="e">
        <f t="shared" si="3"/>
        <v>#DIV/0!</v>
      </c>
      <c r="Y51" s="17">
        <f t="shared" si="8"/>
        <v>-691088.9700000002</v>
      </c>
      <c r="Z51" s="17">
        <f t="shared" si="4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69</v>
      </c>
      <c r="J52" s="35">
        <v>253454.47</v>
      </c>
      <c r="K52" s="35">
        <v>256536.06</v>
      </c>
      <c r="L52" s="35">
        <f t="shared" si="28"/>
        <v>256536.06</v>
      </c>
      <c r="M52" s="31">
        <v>141092.03</v>
      </c>
      <c r="N52" s="18">
        <f>M52</f>
        <v>141092.03</v>
      </c>
      <c r="O52" s="35">
        <v>227910</v>
      </c>
      <c r="P52" s="53">
        <v>46200</v>
      </c>
      <c r="Q52" s="53">
        <v>1100</v>
      </c>
      <c r="R52" s="53">
        <v>4232.5</v>
      </c>
      <c r="S52" s="53">
        <v>81152.929999999993</v>
      </c>
      <c r="T52" s="35">
        <f t="shared" si="5"/>
        <v>3132.5</v>
      </c>
      <c r="U52" s="18">
        <f t="shared" si="6"/>
        <v>-146757.07</v>
      </c>
      <c r="V52" s="17">
        <f t="shared" si="2"/>
        <v>35.60744592163573</v>
      </c>
      <c r="W52" s="18">
        <f t="shared" si="7"/>
        <v>34952.929999999993</v>
      </c>
      <c r="X52" s="17">
        <f t="shared" si="3"/>
        <v>175.65569264069262</v>
      </c>
      <c r="Y52" s="18">
        <f t="shared" si="8"/>
        <v>-59939.100000000006</v>
      </c>
      <c r="Z52" s="17">
        <f t="shared" si="4"/>
        <v>57.517727968050345</v>
      </c>
      <c r="AA52" s="18">
        <f t="shared" si="10"/>
        <v>54.998907366083351</v>
      </c>
      <c r="AB52" s="35"/>
    </row>
    <row r="53" spans="1:28" s="15" customFormat="1" ht="36.75" hidden="1" customHeight="1" x14ac:dyDescent="0.3">
      <c r="A53" s="14"/>
      <c r="B53" s="64" t="s">
        <v>7</v>
      </c>
      <c r="C53" s="64"/>
      <c r="D53" s="64"/>
      <c r="E53" s="64"/>
      <c r="F53" s="64"/>
      <c r="G53" s="64"/>
      <c r="H53" s="64"/>
      <c r="I53" s="64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389278.05</v>
      </c>
      <c r="N53" s="17">
        <f t="shared" si="29"/>
        <v>2213526.0499999998</v>
      </c>
      <c r="O53" s="17">
        <f t="shared" si="29"/>
        <v>4355552</v>
      </c>
      <c r="P53" s="17">
        <f t="shared" si="29"/>
        <v>4355552</v>
      </c>
      <c r="Q53" s="17">
        <f t="shared" si="29"/>
        <v>211459.4</v>
      </c>
      <c r="R53" s="17">
        <f t="shared" ref="R53:S53" si="30">R54+R55</f>
        <v>-189515.65</v>
      </c>
      <c r="S53" s="17">
        <f t="shared" si="30"/>
        <v>2259448.54</v>
      </c>
      <c r="T53" s="17">
        <f t="shared" si="5"/>
        <v>-400975.05</v>
      </c>
      <c r="U53" s="17">
        <f t="shared" si="6"/>
        <v>-2096103.46</v>
      </c>
      <c r="V53" s="17">
        <f t="shared" si="2"/>
        <v>51.875136377662344</v>
      </c>
      <c r="W53" s="17">
        <f t="shared" si="7"/>
        <v>-2096103.46</v>
      </c>
      <c r="X53" s="17">
        <f t="shared" si="3"/>
        <v>51.875136377662344</v>
      </c>
      <c r="Y53" s="17">
        <f t="shared" si="8"/>
        <v>45922.490000000224</v>
      </c>
      <c r="Z53" s="17">
        <f t="shared" si="4"/>
        <v>102.07463065546484</v>
      </c>
      <c r="AA53" s="17">
        <f t="shared" si="10"/>
        <v>39.175965744506847</v>
      </c>
      <c r="AB53" s="17"/>
    </row>
    <row r="54" spans="1:28" s="5" customFormat="1" ht="27" hidden="1" customHeight="1" x14ac:dyDescent="0.3">
      <c r="A54" s="9"/>
      <c r="B54" s="51"/>
      <c r="C54" s="51"/>
      <c r="D54" s="51"/>
      <c r="E54" s="51"/>
      <c r="F54" s="51"/>
      <c r="G54" s="51"/>
      <c r="H54" s="51"/>
      <c r="I54" s="51" t="s">
        <v>80</v>
      </c>
      <c r="J54" s="18">
        <v>0</v>
      </c>
      <c r="K54" s="18">
        <v>1294662.3799999999</v>
      </c>
      <c r="L54" s="18">
        <f>K54</f>
        <v>1294662.3799999999</v>
      </c>
      <c r="M54" s="18">
        <v>389278.05</v>
      </c>
      <c r="N54" s="18">
        <f>M54</f>
        <v>389278.05</v>
      </c>
      <c r="O54" s="18">
        <v>0</v>
      </c>
      <c r="P54" s="18">
        <v>0</v>
      </c>
      <c r="Q54" s="18">
        <v>211459.4</v>
      </c>
      <c r="R54" s="18">
        <v>-189815.65</v>
      </c>
      <c r="S54" s="18">
        <v>435200.54000000004</v>
      </c>
      <c r="T54" s="35">
        <f t="shared" si="5"/>
        <v>-401275.05</v>
      </c>
      <c r="U54" s="18">
        <f t="shared" si="6"/>
        <v>435200.54000000004</v>
      </c>
      <c r="V54" s="17">
        <v>0</v>
      </c>
      <c r="W54" s="17">
        <f t="shared" si="7"/>
        <v>435200.54000000004</v>
      </c>
      <c r="X54" s="17">
        <v>0</v>
      </c>
      <c r="Y54" s="18">
        <f t="shared" si="8"/>
        <v>45922.490000000049</v>
      </c>
      <c r="Z54" s="17">
        <f t="shared" si="4"/>
        <v>111.79683519273694</v>
      </c>
      <c r="AA54" s="18">
        <f t="shared" si="10"/>
        <v>30.067920101300853</v>
      </c>
      <c r="AB54" s="18"/>
    </row>
    <row r="55" spans="1:28" s="5" customFormat="1" ht="28.5" hidden="1" customHeight="1" x14ac:dyDescent="0.3">
      <c r="A55" s="9"/>
      <c r="B55" s="51"/>
      <c r="C55" s="51"/>
      <c r="D55" s="51"/>
      <c r="E55" s="51"/>
      <c r="F55" s="51"/>
      <c r="G55" s="51"/>
      <c r="H55" s="51"/>
      <c r="I55" s="51" t="s">
        <v>79</v>
      </c>
      <c r="J55" s="18">
        <v>0</v>
      </c>
      <c r="K55" s="18">
        <v>0</v>
      </c>
      <c r="L55" s="52">
        <v>4355552</v>
      </c>
      <c r="M55" s="18">
        <v>0</v>
      </c>
      <c r="N55" s="52">
        <f>S55</f>
        <v>1824248</v>
      </c>
      <c r="O55" s="18">
        <f>5544443-1188891</f>
        <v>4355552</v>
      </c>
      <c r="P55" s="18">
        <f>5544443-1188891</f>
        <v>4355552</v>
      </c>
      <c r="Q55" s="18">
        <v>0</v>
      </c>
      <c r="R55" s="18">
        <v>300</v>
      </c>
      <c r="S55" s="18">
        <v>1824248</v>
      </c>
      <c r="T55" s="35">
        <f t="shared" si="5"/>
        <v>300</v>
      </c>
      <c r="U55" s="18">
        <f t="shared" si="6"/>
        <v>-2531304</v>
      </c>
      <c r="V55" s="17">
        <f t="shared" si="2"/>
        <v>41.883279088391092</v>
      </c>
      <c r="W55" s="17">
        <f t="shared" si="7"/>
        <v>-2531304</v>
      </c>
      <c r="X55" s="17">
        <f t="shared" si="3"/>
        <v>41.883279088391092</v>
      </c>
      <c r="Y55" s="18">
        <f t="shared" si="8"/>
        <v>0</v>
      </c>
      <c r="Z55" s="17">
        <f t="shared" si="4"/>
        <v>100</v>
      </c>
      <c r="AA55" s="18"/>
      <c r="AB55" s="18"/>
    </row>
    <row r="56" spans="1:28" s="15" customFormat="1" ht="36.75" customHeight="1" x14ac:dyDescent="0.3">
      <c r="A56" s="14"/>
      <c r="B56" s="64" t="s">
        <v>1</v>
      </c>
      <c r="C56" s="64"/>
      <c r="D56" s="64"/>
      <c r="E56" s="64"/>
      <c r="F56" s="64"/>
      <c r="G56" s="64"/>
      <c r="H56" s="64"/>
      <c r="I56" s="64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754564037.68999994</v>
      </c>
      <c r="N56" s="17">
        <f t="shared" ref="N56" si="33">N57+N58+N59+N60+N61+N62+N63</f>
        <v>750829669.28999996</v>
      </c>
      <c r="O56" s="17">
        <f t="shared" si="31"/>
        <v>1719678232.8699999</v>
      </c>
      <c r="P56" s="17">
        <f t="shared" si="31"/>
        <v>955845225.83000004</v>
      </c>
      <c r="Q56" s="17">
        <f t="shared" ref="Q56" si="34">Q57+Q58+Q59+Q60+Q61+Q62+Q63</f>
        <v>39044316.689999998</v>
      </c>
      <c r="R56" s="17">
        <f t="shared" si="31"/>
        <v>12941679.41</v>
      </c>
      <c r="S56" s="17">
        <f t="shared" si="31"/>
        <v>903773222.90999997</v>
      </c>
      <c r="T56" s="17">
        <f t="shared" si="5"/>
        <v>-26102637.279999997</v>
      </c>
      <c r="U56" s="17">
        <f t="shared" si="6"/>
        <v>-815905009.95999992</v>
      </c>
      <c r="V56" s="17">
        <f t="shared" si="2"/>
        <v>52.554786449885896</v>
      </c>
      <c r="W56" s="17">
        <f t="shared" si="7"/>
        <v>-52072002.920000076</v>
      </c>
      <c r="X56" s="17">
        <f t="shared" si="3"/>
        <v>94.552255792794924</v>
      </c>
      <c r="Y56" s="17">
        <f t="shared" si="8"/>
        <v>152943553.62</v>
      </c>
      <c r="Z56" s="17">
        <f t="shared" si="4"/>
        <v>120.36994006438593</v>
      </c>
      <c r="AA56" s="17">
        <f t="shared" ref="AA56:AA64" si="35">N56/L56*100</f>
        <v>43.499480848521863</v>
      </c>
      <c r="AB56" s="30"/>
    </row>
    <row r="57" spans="1:28" s="15" customFormat="1" ht="54.75" customHeight="1" x14ac:dyDescent="0.3">
      <c r="A57" s="14"/>
      <c r="B57" s="64" t="s">
        <v>6</v>
      </c>
      <c r="C57" s="64"/>
      <c r="D57" s="64"/>
      <c r="E57" s="64"/>
      <c r="F57" s="64"/>
      <c r="G57" s="64"/>
      <c r="H57" s="64"/>
      <c r="I57" s="64"/>
      <c r="J57" s="17">
        <v>426424900</v>
      </c>
      <c r="K57" s="17">
        <v>426424900</v>
      </c>
      <c r="L57" s="17">
        <f t="shared" ref="L57:L63" si="36">K57</f>
        <v>426424900</v>
      </c>
      <c r="M57" s="17">
        <v>201489000</v>
      </c>
      <c r="N57" s="17">
        <f>M57</f>
        <v>201489000</v>
      </c>
      <c r="O57" s="17">
        <v>436509000</v>
      </c>
      <c r="P57" s="17">
        <v>218254500</v>
      </c>
      <c r="Q57" s="17">
        <v>14354954</v>
      </c>
      <c r="R57" s="17">
        <v>0</v>
      </c>
      <c r="S57" s="17">
        <v>218254500</v>
      </c>
      <c r="T57" s="17">
        <f t="shared" si="5"/>
        <v>-14354954</v>
      </c>
      <c r="U57" s="17">
        <f t="shared" si="6"/>
        <v>-218254500</v>
      </c>
      <c r="V57" s="17">
        <f t="shared" si="2"/>
        <v>50</v>
      </c>
      <c r="W57" s="17">
        <f t="shared" si="7"/>
        <v>0</v>
      </c>
      <c r="X57" s="17">
        <f t="shared" si="3"/>
        <v>100</v>
      </c>
      <c r="Y57" s="17">
        <f t="shared" si="8"/>
        <v>16765500</v>
      </c>
      <c r="Z57" s="17">
        <f t="shared" si="4"/>
        <v>108.32080163185087</v>
      </c>
      <c r="AA57" s="17">
        <f t="shared" si="35"/>
        <v>47.250758574370302</v>
      </c>
      <c r="AB57" s="30"/>
    </row>
    <row r="58" spans="1:28" s="15" customFormat="1" ht="55.5" customHeight="1" x14ac:dyDescent="0.3">
      <c r="A58" s="14"/>
      <c r="B58" s="64" t="s">
        <v>5</v>
      </c>
      <c r="C58" s="64"/>
      <c r="D58" s="64"/>
      <c r="E58" s="64"/>
      <c r="F58" s="64"/>
      <c r="G58" s="64"/>
      <c r="H58" s="64"/>
      <c r="I58" s="64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68252184.099999994</v>
      </c>
      <c r="N58" s="17">
        <f>M58</f>
        <v>68252184.099999994</v>
      </c>
      <c r="O58" s="17">
        <v>219476570.13</v>
      </c>
      <c r="P58" s="17">
        <v>92258256.890000001</v>
      </c>
      <c r="Q58" s="17">
        <v>6180875.4900000002</v>
      </c>
      <c r="R58" s="17">
        <v>9215453.0700000003</v>
      </c>
      <c r="S58" s="17">
        <v>61747207.579999998</v>
      </c>
      <c r="T58" s="17">
        <f t="shared" si="5"/>
        <v>3034577.58</v>
      </c>
      <c r="U58" s="17">
        <f t="shared" si="6"/>
        <v>-157729362.55000001</v>
      </c>
      <c r="V58" s="17">
        <f t="shared" si="2"/>
        <v>28.133849341378898</v>
      </c>
      <c r="W58" s="17">
        <f t="shared" si="7"/>
        <v>-30511049.310000002</v>
      </c>
      <c r="X58" s="17">
        <f t="shared" si="3"/>
        <v>66.928651875161165</v>
      </c>
      <c r="Y58" s="17">
        <f t="shared" si="8"/>
        <v>-6504976.5199999958</v>
      </c>
      <c r="Z58" s="17">
        <f t="shared" si="4"/>
        <v>90.469203871235536</v>
      </c>
      <c r="AA58" s="17">
        <f t="shared" si="35"/>
        <v>24.639785438534371</v>
      </c>
      <c r="AB58" s="30"/>
    </row>
    <row r="59" spans="1:28" s="15" customFormat="1" ht="55.5" customHeight="1" x14ac:dyDescent="0.3">
      <c r="A59" s="14"/>
      <c r="B59" s="64" t="s">
        <v>4</v>
      </c>
      <c r="C59" s="64"/>
      <c r="D59" s="64"/>
      <c r="E59" s="64"/>
      <c r="F59" s="64"/>
      <c r="G59" s="64"/>
      <c r="H59" s="64"/>
      <c r="I59" s="64"/>
      <c r="J59" s="17">
        <v>1066999039.4299999</v>
      </c>
      <c r="K59" s="17">
        <v>1016038865.97</v>
      </c>
      <c r="L59" s="17">
        <f t="shared" si="36"/>
        <v>1016038865.97</v>
      </c>
      <c r="M59" s="17">
        <v>484498682.12</v>
      </c>
      <c r="N59" s="17">
        <f>M59</f>
        <v>484498682.12</v>
      </c>
      <c r="O59" s="17">
        <v>1035842157.54</v>
      </c>
      <c r="P59" s="17">
        <v>629322210.74000001</v>
      </c>
      <c r="Q59" s="17">
        <v>18221267.84</v>
      </c>
      <c r="R59" s="17">
        <v>2956371.29</v>
      </c>
      <c r="S59" s="17">
        <v>614134604.89999998</v>
      </c>
      <c r="T59" s="17">
        <f t="shared" si="5"/>
        <v>-15264896.550000001</v>
      </c>
      <c r="U59" s="17">
        <f t="shared" si="6"/>
        <v>-421707552.63999999</v>
      </c>
      <c r="V59" s="17">
        <f t="shared" si="2"/>
        <v>59.288435060269748</v>
      </c>
      <c r="W59" s="17">
        <f t="shared" si="7"/>
        <v>-15187605.840000033</v>
      </c>
      <c r="X59" s="17">
        <f t="shared" si="3"/>
        <v>97.586672521514629</v>
      </c>
      <c r="Y59" s="17">
        <f t="shared" si="8"/>
        <v>129635922.77999997</v>
      </c>
      <c r="Z59" s="17">
        <f t="shared" si="4"/>
        <v>126.75671318913761</v>
      </c>
      <c r="AA59" s="17">
        <f t="shared" si="35"/>
        <v>47.685054021772579</v>
      </c>
      <c r="AB59" s="30"/>
    </row>
    <row r="60" spans="1:28" s="15" customFormat="1" ht="37.5" customHeight="1" x14ac:dyDescent="0.3">
      <c r="A60" s="14"/>
      <c r="B60" s="64" t="s">
        <v>3</v>
      </c>
      <c r="C60" s="64"/>
      <c r="D60" s="64"/>
      <c r="E60" s="64"/>
      <c r="F60" s="64"/>
      <c r="G60" s="64"/>
      <c r="H60" s="64"/>
      <c r="I60" s="64"/>
      <c r="J60" s="17">
        <v>12583515.119999999</v>
      </c>
      <c r="K60" s="17">
        <v>11684333.98</v>
      </c>
      <c r="L60" s="17">
        <f t="shared" si="36"/>
        <v>11684333.98</v>
      </c>
      <c r="M60" s="17">
        <v>529400.43000000005</v>
      </c>
      <c r="N60" s="17">
        <f>M60</f>
        <v>529400.43000000005</v>
      </c>
      <c r="O60" s="17">
        <v>28017444.120000001</v>
      </c>
      <c r="P60" s="17">
        <v>16177197.119999999</v>
      </c>
      <c r="Q60" s="17">
        <v>292219.36</v>
      </c>
      <c r="R60" s="17">
        <v>768980.05</v>
      </c>
      <c r="S60" s="17">
        <v>14837263.5</v>
      </c>
      <c r="T60" s="17">
        <f t="shared" si="5"/>
        <v>476760.69000000006</v>
      </c>
      <c r="U60" s="17">
        <f t="shared" si="6"/>
        <v>-13180180.620000001</v>
      </c>
      <c r="V60" s="17">
        <f t="shared" si="2"/>
        <v>52.957234201846958</v>
      </c>
      <c r="W60" s="17">
        <f t="shared" si="7"/>
        <v>-1339933.6199999992</v>
      </c>
      <c r="X60" s="17">
        <f t="shared" si="3"/>
        <v>91.717145992222413</v>
      </c>
      <c r="Y60" s="17">
        <f t="shared" si="8"/>
        <v>14307863.07</v>
      </c>
      <c r="Z60" s="17">
        <f t="shared" si="4"/>
        <v>2802.6542214935484</v>
      </c>
      <c r="AA60" s="17">
        <f t="shared" si="35"/>
        <v>4.5308567087021938</v>
      </c>
      <c r="AB60" s="30"/>
    </row>
    <row r="61" spans="1:28" s="15" customFormat="1" ht="39" customHeight="1" x14ac:dyDescent="0.3">
      <c r="A61" s="14"/>
      <c r="B61" s="64" t="s">
        <v>2</v>
      </c>
      <c r="C61" s="64"/>
      <c r="D61" s="64"/>
      <c r="E61" s="64"/>
      <c r="F61" s="64"/>
      <c r="G61" s="64"/>
      <c r="H61" s="64"/>
      <c r="I61" s="64"/>
      <c r="J61" s="17">
        <v>4835497.8</v>
      </c>
      <c r="K61" s="17">
        <v>6004588.7999999998</v>
      </c>
      <c r="L61" s="27">
        <f>K61-5677833.4</f>
        <v>326755.39999999944</v>
      </c>
      <c r="M61" s="17">
        <v>3749513.5</v>
      </c>
      <c r="N61" s="27">
        <v>15145.1</v>
      </c>
      <c r="O61" s="17">
        <v>0</v>
      </c>
      <c r="P61" s="17">
        <v>0</v>
      </c>
      <c r="Q61" s="17">
        <v>0</v>
      </c>
      <c r="R61" s="17">
        <v>875</v>
      </c>
      <c r="S61" s="17">
        <v>1735</v>
      </c>
      <c r="T61" s="17">
        <f t="shared" si="5"/>
        <v>875</v>
      </c>
      <c r="U61" s="17">
        <f t="shared" si="6"/>
        <v>1735</v>
      </c>
      <c r="V61" s="17">
        <v>0</v>
      </c>
      <c r="W61" s="17">
        <f t="shared" si="7"/>
        <v>1735</v>
      </c>
      <c r="X61" s="17">
        <v>0</v>
      </c>
      <c r="Y61" s="17">
        <f t="shared" si="8"/>
        <v>-13410.1</v>
      </c>
      <c r="Z61" s="17">
        <f t="shared" si="4"/>
        <v>11.45585040706235</v>
      </c>
      <c r="AA61" s="17">
        <f t="shared" si="35"/>
        <v>4.6349960857571215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5"/>
        <v>0</v>
      </c>
      <c r="U62" s="17">
        <f t="shared" si="6"/>
        <v>280404</v>
      </c>
      <c r="V62" s="17">
        <v>0</v>
      </c>
      <c r="W62" s="17">
        <f t="shared" si="7"/>
        <v>280404</v>
      </c>
      <c r="X62" s="17">
        <v>0</v>
      </c>
      <c r="Y62" s="17">
        <f t="shared" si="8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4.5" customHeight="1" x14ac:dyDescent="0.3">
      <c r="A63" s="14"/>
      <c r="B63" s="64" t="s">
        <v>0</v>
      </c>
      <c r="C63" s="64"/>
      <c r="D63" s="64"/>
      <c r="E63" s="64"/>
      <c r="F63" s="64"/>
      <c r="G63" s="64"/>
      <c r="H63" s="64"/>
      <c r="I63" s="64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-3954742.46</v>
      </c>
      <c r="N63" s="17">
        <f>M63</f>
        <v>-3954742.46</v>
      </c>
      <c r="O63" s="17">
        <v>-166938.92000000001</v>
      </c>
      <c r="P63" s="17">
        <v>-166938.92000000001</v>
      </c>
      <c r="Q63" s="17">
        <v>-5000</v>
      </c>
      <c r="R63" s="17">
        <v>0</v>
      </c>
      <c r="S63" s="17">
        <v>-5482492.0700000003</v>
      </c>
      <c r="T63" s="17">
        <f t="shared" si="5"/>
        <v>5000</v>
      </c>
      <c r="U63" s="17">
        <f t="shared" si="6"/>
        <v>-5315553.1500000004</v>
      </c>
      <c r="V63" s="17">
        <f t="shared" si="2"/>
        <v>3284.1305490654904</v>
      </c>
      <c r="W63" s="17">
        <f t="shared" si="7"/>
        <v>-5315553.1500000004</v>
      </c>
      <c r="X63" s="17">
        <f t="shared" si="3"/>
        <v>3284.1305490654904</v>
      </c>
      <c r="Y63" s="17">
        <f t="shared" si="8"/>
        <v>-1527749.6100000003</v>
      </c>
      <c r="Z63" s="17">
        <f t="shared" si="4"/>
        <v>138.63082426864278</v>
      </c>
      <c r="AA63" s="17">
        <f t="shared" si="35"/>
        <v>73.114772778385401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881017080.54999995</v>
      </c>
      <c r="N64" s="18">
        <f t="shared" si="37"/>
        <v>873014401.21263492</v>
      </c>
      <c r="O64" s="18">
        <f t="shared" si="37"/>
        <v>2071990724.8699999</v>
      </c>
      <c r="P64" s="18">
        <f t="shared" si="37"/>
        <v>1100432120.74</v>
      </c>
      <c r="Q64" s="18">
        <f t="shared" ref="Q64" si="38">Q56+Q7</f>
        <v>50330244.859999999</v>
      </c>
      <c r="R64" s="18">
        <f t="shared" si="37"/>
        <v>17386607.73</v>
      </c>
      <c r="S64" s="18">
        <f t="shared" si="37"/>
        <v>1051950740.7199999</v>
      </c>
      <c r="T64" s="18">
        <f t="shared" si="5"/>
        <v>-32943637.129999999</v>
      </c>
      <c r="U64" s="18">
        <f t="shared" si="6"/>
        <v>-1020039984.15</v>
      </c>
      <c r="V64" s="18">
        <f t="shared" si="2"/>
        <v>50.770050661592656</v>
      </c>
      <c r="W64" s="18">
        <f t="shared" si="7"/>
        <v>-48481380.0200001</v>
      </c>
      <c r="X64" s="18">
        <f t="shared" si="3"/>
        <v>95.594332525717434</v>
      </c>
      <c r="Y64" s="18">
        <f t="shared" si="8"/>
        <v>178936339.50736499</v>
      </c>
      <c r="Z64" s="18">
        <f t="shared" si="4"/>
        <v>120.49637889808218</v>
      </c>
      <c r="AA64" s="18">
        <f t="shared" si="35"/>
        <v>42.136778981759768</v>
      </c>
      <c r="AB64" s="31"/>
    </row>
    <row r="65" spans="1:28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45"/>
      <c r="W65" s="50"/>
      <c r="X65" s="50"/>
      <c r="Y65" s="57"/>
      <c r="Z65" s="50"/>
      <c r="AA65" s="50"/>
      <c r="AB65" s="59"/>
    </row>
    <row r="66" spans="1:28" s="5" customFormat="1" ht="18.75" x14ac:dyDescent="0.3">
      <c r="I66" s="5" t="s">
        <v>81</v>
      </c>
      <c r="J66" s="5" t="s">
        <v>50</v>
      </c>
      <c r="K66" s="5" t="s">
        <v>50</v>
      </c>
      <c r="M66" s="37"/>
      <c r="N66" s="37"/>
      <c r="U66" s="44"/>
      <c r="V66" s="44"/>
      <c r="W66" s="44"/>
      <c r="X66" s="44"/>
    </row>
    <row r="67" spans="1:28" s="5" customFormat="1" ht="18.75" x14ac:dyDescent="0.3">
      <c r="I67" s="5" t="s">
        <v>67</v>
      </c>
      <c r="N67" s="5" t="s">
        <v>50</v>
      </c>
    </row>
    <row r="68" spans="1:28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50"/>
      <c r="W68" s="50"/>
      <c r="X68" s="50"/>
      <c r="Y68" s="10"/>
      <c r="Z68" s="10"/>
      <c r="AA68" s="10"/>
    </row>
    <row r="69" spans="1:28" s="5" customFormat="1" ht="18.75" hidden="1" x14ac:dyDescent="0.3">
      <c r="I69" s="5" t="s">
        <v>81</v>
      </c>
      <c r="J69" s="5" t="s">
        <v>50</v>
      </c>
      <c r="K69" s="5" t="s">
        <v>50</v>
      </c>
      <c r="M69" s="37"/>
      <c r="N69" s="37"/>
      <c r="U69" s="44"/>
      <c r="V69" s="44"/>
      <c r="W69" s="44"/>
      <c r="X69" s="44"/>
    </row>
    <row r="70" spans="1:28" s="5" customFormat="1" ht="18.75" hidden="1" x14ac:dyDescent="0.3">
      <c r="I70" s="5" t="s">
        <v>67</v>
      </c>
      <c r="N70" s="5" t="s">
        <v>50</v>
      </c>
    </row>
    <row r="71" spans="1:28" s="5" customFormat="1" ht="18.75" x14ac:dyDescent="0.3">
      <c r="M71" s="37"/>
    </row>
    <row r="72" spans="1:28" x14ac:dyDescent="0.2">
      <c r="M72" s="33"/>
    </row>
    <row r="73" spans="1:28" x14ac:dyDescent="0.2">
      <c r="L73" s="33"/>
      <c r="M73" s="33"/>
    </row>
    <row r="74" spans="1:28" x14ac:dyDescent="0.2">
      <c r="M74" s="33"/>
    </row>
    <row r="77" spans="1:28" x14ac:dyDescent="0.2">
      <c r="M77" s="33"/>
    </row>
  </sheetData>
  <mergeCells count="42"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</mergeCells>
  <pageMargins left="0.39370078740157483" right="0.39370078740157483" top="0.78740157480314965" bottom="0.39370078740157483" header="0.39370078740157483" footer="0.39370078740157483"/>
  <pageSetup paperSize="9" scale="51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2021-06-25T07:27:59Z</cp:lastPrinted>
  <dcterms:created xsi:type="dcterms:W3CDTF">2018-12-30T09:36:16Z</dcterms:created>
  <dcterms:modified xsi:type="dcterms:W3CDTF">2021-06-25T07:28:00Z</dcterms:modified>
</cp:coreProperties>
</file>